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7232" windowHeight="6216"/>
  </bookViews>
  <sheets>
    <sheet name="Лист2" sheetId="2" r:id="rId1"/>
  </sheets>
  <definedNames>
    <definedName name="_xlnm._FilterDatabase" localSheetId="0" hidden="1">Лист2!$A$4:$XFA$49</definedName>
  </definedNames>
  <calcPr calcId="124519"/>
</workbook>
</file>

<file path=xl/calcChain.xml><?xml version="1.0" encoding="utf-8"?>
<calcChain xmlns="http://schemas.openxmlformats.org/spreadsheetml/2006/main">
  <c r="I12" i="2"/>
  <c r="J11"/>
  <c r="K28"/>
  <c r="I18"/>
  <c r="I17"/>
  <c r="K12" l="1"/>
  <c r="K11"/>
  <c r="K6"/>
  <c r="C27"/>
  <c r="K27"/>
  <c r="G27"/>
  <c r="F27"/>
  <c r="E27"/>
  <c r="D27"/>
  <c r="J28"/>
  <c r="J27" s="1"/>
  <c r="I28"/>
  <c r="I27" s="1"/>
  <c r="H28"/>
  <c r="H27" s="1"/>
  <c r="K18"/>
  <c r="J18"/>
  <c r="H18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K26"/>
  <c r="J26"/>
  <c r="I26"/>
  <c r="H26"/>
  <c r="K24"/>
  <c r="J24"/>
  <c r="I24"/>
  <c r="H24"/>
  <c r="K23"/>
  <c r="J23"/>
  <c r="I23"/>
  <c r="H23"/>
  <c r="K22"/>
  <c r="J22"/>
  <c r="I22"/>
  <c r="H22"/>
  <c r="K21"/>
  <c r="J21"/>
  <c r="I21"/>
  <c r="H21"/>
  <c r="K19"/>
  <c r="J19"/>
  <c r="I19"/>
  <c r="H19"/>
  <c r="K17"/>
  <c r="J17"/>
  <c r="H17"/>
  <c r="K15"/>
  <c r="J15"/>
  <c r="I15"/>
  <c r="H15"/>
  <c r="K13"/>
  <c r="K10"/>
  <c r="K9"/>
  <c r="K8"/>
  <c r="K7"/>
  <c r="J13"/>
  <c r="J12"/>
  <c r="J10"/>
  <c r="J9"/>
  <c r="J8"/>
  <c r="J7"/>
  <c r="J6"/>
  <c r="I13"/>
  <c r="I11"/>
  <c r="I10"/>
  <c r="I9"/>
  <c r="I8"/>
  <c r="I7"/>
  <c r="I6"/>
  <c r="H13"/>
  <c r="H12"/>
  <c r="H11"/>
  <c r="H10"/>
  <c r="H9"/>
  <c r="H8"/>
  <c r="H7"/>
  <c r="H6"/>
  <c r="K46" l="1"/>
  <c r="J46"/>
  <c r="H46"/>
  <c r="G25" l="1"/>
  <c r="C14" l="1"/>
  <c r="C16"/>
  <c r="C20"/>
  <c r="C25"/>
  <c r="C29"/>
  <c r="D16" l="1"/>
  <c r="E16"/>
  <c r="F16"/>
  <c r="G16"/>
  <c r="H36"/>
  <c r="H37"/>
  <c r="H38"/>
  <c r="H40"/>
  <c r="H41"/>
  <c r="H42"/>
  <c r="H44"/>
  <c r="H45"/>
  <c r="D43"/>
  <c r="E43"/>
  <c r="F43"/>
  <c r="G43"/>
  <c r="D39"/>
  <c r="E39"/>
  <c r="F39"/>
  <c r="G39"/>
  <c r="D35"/>
  <c r="E35"/>
  <c r="F35"/>
  <c r="G35"/>
  <c r="D29"/>
  <c r="E29"/>
  <c r="F29"/>
  <c r="G29"/>
  <c r="D25"/>
  <c r="E25"/>
  <c r="F25"/>
  <c r="D20"/>
  <c r="E20"/>
  <c r="F20"/>
  <c r="G20"/>
  <c r="D14"/>
  <c r="E14"/>
  <c r="F14"/>
  <c r="G14"/>
  <c r="C43"/>
  <c r="C39"/>
  <c r="C35"/>
  <c r="E5"/>
  <c r="F5"/>
  <c r="G5"/>
  <c r="C5"/>
  <c r="K36"/>
  <c r="K37"/>
  <c r="K38"/>
  <c r="K40"/>
  <c r="K41"/>
  <c r="K42"/>
  <c r="K44"/>
  <c r="K45"/>
  <c r="J36"/>
  <c r="J37"/>
  <c r="J38"/>
  <c r="J40"/>
  <c r="J41"/>
  <c r="J42"/>
  <c r="J44"/>
  <c r="J45"/>
  <c r="I36"/>
  <c r="I37"/>
  <c r="I38"/>
  <c r="I40"/>
  <c r="I41"/>
  <c r="I42"/>
  <c r="I44"/>
  <c r="I45"/>
  <c r="E47" l="1"/>
  <c r="C47"/>
  <c r="C49" s="1"/>
  <c r="I5"/>
  <c r="F47"/>
  <c r="F49" s="1"/>
  <c r="G47"/>
  <c r="G49" s="1"/>
  <c r="H43"/>
  <c r="H20"/>
  <c r="D5"/>
  <c r="D47" s="1"/>
  <c r="K16"/>
  <c r="H16"/>
  <c r="J25"/>
  <c r="K25"/>
  <c r="J35"/>
  <c r="H29"/>
  <c r="J16"/>
  <c r="I16"/>
  <c r="H14"/>
  <c r="J43"/>
  <c r="J39"/>
  <c r="H39"/>
  <c r="H35"/>
  <c r="H25"/>
  <c r="H5"/>
  <c r="K35"/>
  <c r="K29"/>
  <c r="K20"/>
  <c r="I43"/>
  <c r="K43"/>
  <c r="K39"/>
  <c r="J29"/>
  <c r="J20"/>
  <c r="J14"/>
  <c r="I39"/>
  <c r="I35"/>
  <c r="I29"/>
  <c r="I25"/>
  <c r="I20"/>
  <c r="K14"/>
  <c r="I14"/>
  <c r="H47" l="1"/>
  <c r="H49" s="1"/>
  <c r="E49"/>
  <c r="I49" s="1"/>
  <c r="K5"/>
  <c r="D49"/>
  <c r="J5"/>
  <c r="I47"/>
  <c r="K49" l="1"/>
  <c r="J47"/>
  <c r="J49" s="1"/>
  <c r="K47"/>
</calcChain>
</file>

<file path=xl/sharedStrings.xml><?xml version="1.0" encoding="utf-8"?>
<sst xmlns="http://schemas.openxmlformats.org/spreadsheetml/2006/main" count="60" uniqueCount="58">
  <si>
    <t>(+/-)</t>
  </si>
  <si>
    <t>%</t>
  </si>
  <si>
    <t xml:space="preserve">Наименование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</si>
  <si>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</si>
  <si>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</si>
  <si>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</si>
  <si>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</si>
  <si>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</si>
  <si>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</si>
  <si>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</si>
  <si>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</si>
  <si>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</si>
  <si>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</si>
  <si>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</si>
  <si>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</si>
  <si>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</si>
  <si>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</si>
  <si>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</si>
  <si>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</si>
  <si>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</si>
  <si>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</si>
  <si>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</si>
  <si>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</si>
  <si>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</si>
  <si>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</si>
  <si>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</si>
  <si>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</si>
  <si>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</si>
  <si>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</si>
  <si>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</si>
  <si>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</si>
  <si>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</si>
  <si>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</si>
  <si>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</si>
  <si>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</si>
  <si>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</si>
  <si>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</si>
  <si>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</si>
  <si>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</si>
  <si>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Итого</t>
  </si>
  <si>
    <t>Код</t>
  </si>
  <si>
    <t>Условно утвержденные расходы</t>
  </si>
  <si>
    <t>Всего:</t>
  </si>
  <si>
    <t>2023 год</t>
  </si>
  <si>
    <t>2024 год</t>
  </si>
  <si>
    <t>Защита населения и территории от чрезвычайных ситуаций природного и техногенного характера, пожарная безопасность</t>
  </si>
  <si>
    <t>*Расходы, связанные с защитой населения и территории от чрезвычайных ситуаций природного и техногенного характера, в соответствии с приказом Министерства финансов Российской Федерации от 08.06.2020 № 98н "О внесении изменений в приказ Министерства финансов Российской Федерации от 6 июня 2019 г. № 85н "О Порядке формирования и применения кодов бюджетной классификации Российской Федерации, их структуре и принципах назначения" с 2021 года отражаются по подразделу 0310 (в 2020 году отражались по подразделу 0309).</t>
  </si>
  <si>
    <t>тыс.рублей</t>
  </si>
  <si>
    <t>Другие вопросы в области национальной безопасности и правоохранительной деятельности</t>
  </si>
  <si>
    <t>Оценка 2022 год</t>
  </si>
  <si>
    <t>Отчет 2021 год</t>
  </si>
  <si>
    <t>2025год</t>
  </si>
  <si>
    <t xml:space="preserve">Отклонение 2023 год к 2021 году </t>
  </si>
  <si>
    <t xml:space="preserve">Отклонение 2023 год к 2022 году </t>
  </si>
  <si>
    <t>Расходы бюджета по разделам и подразделам на 2023 год и плановый период 2024 и 2025 годов в сравнении с ожидаемым исполнением 
за 2022 год (оценка текущего финансового года) и отчетом за 2021 год (отчетный финансовый год)</t>
  </si>
  <si>
    <t>Миграционная политика</t>
  </si>
  <si>
    <t>Охрана окружающей среды</t>
  </si>
  <si>
    <t>Другие вопросы в области окружающей среды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</si>
</sst>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000"/>
    <numFmt numFmtId="166" formatCode="#,##0.00_ ;[Red]\-#,##0.00\ "/>
    <numFmt numFmtId="167" formatCode="&quot;&quot;###,##0.00"/>
    <numFmt numFmtId="168" formatCode="#,##0.00;[Red]\-#,##0.00;0.00"/>
    <numFmt numFmtId="169" formatCode="#,##0.00,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4" fillId="0" borderId="1" xfId="4" applyNumberFormat="1" applyFont="1" applyFill="1" applyBorder="1" applyAlignment="1" applyProtection="1">
      <alignment horizontal="justify" vertical="top" wrapText="1"/>
      <protection hidden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168" fontId="4" fillId="0" borderId="1" xfId="12" applyNumberFormat="1" applyFont="1" applyFill="1" applyBorder="1" applyAlignment="1" applyProtection="1">
      <alignment horizontal="center"/>
      <protection hidden="1"/>
    </xf>
    <xf numFmtId="168" fontId="4" fillId="0" borderId="1" xfId="13" applyNumberFormat="1" applyFont="1" applyFill="1" applyBorder="1" applyAlignment="1" applyProtection="1">
      <alignment horizontal="center"/>
      <protection hidden="1"/>
    </xf>
    <xf numFmtId="168" fontId="4" fillId="0" borderId="1" xfId="14" applyNumberFormat="1" applyFont="1" applyFill="1" applyBorder="1" applyAlignment="1" applyProtection="1">
      <alignment horizontal="center"/>
      <protection hidden="1"/>
    </xf>
    <xf numFmtId="168" fontId="4" fillId="0" borderId="1" xfId="15" applyNumberFormat="1" applyFont="1" applyFill="1" applyBorder="1" applyAlignment="1" applyProtection="1">
      <alignment horizontal="center"/>
      <protection hidden="1"/>
    </xf>
    <xf numFmtId="168" fontId="4" fillId="0" borderId="1" xfId="16" applyNumberFormat="1" applyFont="1" applyFill="1" applyBorder="1" applyAlignment="1" applyProtection="1">
      <alignment horizontal="center"/>
      <protection hidden="1"/>
    </xf>
    <xf numFmtId="168" fontId="4" fillId="0" borderId="1" xfId="17" applyNumberFormat="1" applyFont="1" applyFill="1" applyBorder="1" applyAlignment="1" applyProtection="1">
      <alignment horizontal="center"/>
      <protection hidden="1"/>
    </xf>
    <xf numFmtId="168" fontId="4" fillId="0" borderId="1" xfId="18" applyNumberFormat="1" applyFont="1" applyFill="1" applyBorder="1" applyAlignment="1" applyProtection="1">
      <alignment horizontal="center"/>
      <protection hidden="1"/>
    </xf>
    <xf numFmtId="168" fontId="4" fillId="0" borderId="1" xfId="19" applyNumberFormat="1" applyFont="1" applyFill="1" applyBorder="1" applyAlignment="1" applyProtection="1">
      <alignment horizontal="center"/>
      <protection hidden="1"/>
    </xf>
    <xf numFmtId="168" fontId="4" fillId="0" borderId="1" xfId="20" applyNumberFormat="1" applyFont="1" applyFill="1" applyBorder="1" applyAlignment="1" applyProtection="1">
      <alignment horizontal="center"/>
      <protection hidden="1"/>
    </xf>
    <xf numFmtId="168" fontId="4" fillId="0" borderId="1" xfId="21" applyNumberFormat="1" applyFont="1" applyFill="1" applyBorder="1" applyAlignment="1" applyProtection="1">
      <alignment horizontal="center"/>
      <protection hidden="1"/>
    </xf>
    <xf numFmtId="168" fontId="4" fillId="0" borderId="1" xfId="22" applyNumberFormat="1" applyFont="1" applyFill="1" applyBorder="1" applyAlignment="1" applyProtection="1">
      <alignment horizontal="center"/>
      <protection hidden="1"/>
    </xf>
    <xf numFmtId="168" fontId="4" fillId="0" borderId="1" xfId="23" applyNumberFormat="1" applyFont="1" applyFill="1" applyBorder="1" applyAlignment="1" applyProtection="1">
      <alignment horizontal="center"/>
      <protection hidden="1"/>
    </xf>
    <xf numFmtId="168" fontId="4" fillId="0" borderId="1" xfId="24" applyNumberFormat="1" applyFont="1" applyFill="1" applyBorder="1" applyAlignment="1" applyProtection="1">
      <alignment horizontal="center"/>
      <protection hidden="1"/>
    </xf>
    <xf numFmtId="168" fontId="4" fillId="0" borderId="7" xfId="25" applyNumberFormat="1" applyFont="1" applyFill="1" applyBorder="1" applyAlignment="1" applyProtection="1">
      <alignment horizontal="center"/>
      <protection hidden="1"/>
    </xf>
    <xf numFmtId="166" fontId="4" fillId="0" borderId="1" xfId="4" applyNumberFormat="1" applyFont="1" applyFill="1" applyBorder="1" applyAlignment="1" applyProtection="1">
      <alignment horizontal="center"/>
      <protection hidden="1"/>
    </xf>
    <xf numFmtId="168" fontId="4" fillId="0" borderId="8" xfId="7" applyNumberFormat="1" applyFont="1" applyFill="1" applyBorder="1" applyAlignment="1" applyProtection="1">
      <alignment horizontal="center"/>
      <protection hidden="1"/>
    </xf>
    <xf numFmtId="168" fontId="4" fillId="0" borderId="1" xfId="8" applyNumberFormat="1" applyFont="1" applyFill="1" applyBorder="1" applyAlignment="1" applyProtection="1">
      <alignment horizontal="center"/>
      <protection hidden="1"/>
    </xf>
    <xf numFmtId="168" fontId="4" fillId="0" borderId="1" xfId="9" applyNumberFormat="1" applyFont="1" applyFill="1" applyBorder="1" applyAlignment="1" applyProtection="1">
      <alignment horizontal="center"/>
      <protection hidden="1"/>
    </xf>
    <xf numFmtId="168" fontId="4" fillId="0" borderId="1" xfId="10" applyNumberFormat="1" applyFont="1" applyFill="1" applyBorder="1" applyAlignment="1" applyProtection="1">
      <alignment horizontal="center"/>
      <protection hidden="1"/>
    </xf>
    <xf numFmtId="168" fontId="4" fillId="0" borderId="1" xfId="11" applyNumberFormat="1" applyFont="1" applyFill="1" applyBorder="1" applyAlignment="1" applyProtection="1">
      <alignment horizontal="center"/>
      <protection hidden="1"/>
    </xf>
    <xf numFmtId="166" fontId="4" fillId="0" borderId="1" xfId="4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4" fillId="0" borderId="1" xfId="5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center" wrapText="1"/>
    </xf>
    <xf numFmtId="166" fontId="5" fillId="0" borderId="1" xfId="4" applyNumberFormat="1" applyFont="1" applyFill="1" applyBorder="1" applyAlignment="1" applyProtection="1">
      <alignment horizontal="center"/>
      <protection hidden="1"/>
    </xf>
    <xf numFmtId="166" fontId="5" fillId="0" borderId="1" xfId="5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9" fontId="5" fillId="0" borderId="1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5" fillId="0" borderId="1" xfId="4" applyNumberFormat="1" applyFont="1" applyFill="1" applyBorder="1" applyAlignment="1" applyProtection="1">
      <alignment horizontal="justify"/>
      <protection hidden="1"/>
    </xf>
    <xf numFmtId="0" fontId="7" fillId="0" borderId="0" xfId="0" applyFont="1" applyFill="1" applyAlignment="1">
      <alignment vertical="top"/>
    </xf>
    <xf numFmtId="165" fontId="4" fillId="2" borderId="1" xfId="0" applyNumberFormat="1" applyFont="1" applyFill="1" applyBorder="1" applyAlignment="1">
      <alignment horizontal="center" vertical="top"/>
    </xf>
    <xf numFmtId="0" fontId="4" fillId="2" borderId="1" xfId="4" applyNumberFormat="1" applyFont="1" applyFill="1" applyBorder="1" applyAlignment="1" applyProtection="1">
      <alignment horizontal="justify" vertical="top" wrapText="1"/>
      <protection hidden="1"/>
    </xf>
    <xf numFmtId="166" fontId="4" fillId="2" borderId="1" xfId="5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3" applyNumberFormat="1" applyFont="1" applyFill="1" applyBorder="1" applyAlignment="1">
      <alignment horizontal="center"/>
    </xf>
    <xf numFmtId="0" fontId="4" fillId="0" borderId="4" xfId="3" applyNumberFormat="1" applyFont="1" applyFill="1" applyBorder="1" applyAlignment="1">
      <alignment horizontal="center"/>
    </xf>
    <xf numFmtId="0" fontId="4" fillId="0" borderId="5" xfId="3" applyNumberFormat="1" applyFont="1" applyFill="1" applyBorder="1" applyAlignment="1">
      <alignment horizontal="center"/>
    </xf>
  </cellXfs>
  <cellStyles count="26">
    <cellStyle name="Обычный" xfId="0" builtinId="0"/>
    <cellStyle name="Обычный 10" xfId="13"/>
    <cellStyle name="Обычный 11" xfId="14"/>
    <cellStyle name="Обычный 12" xfId="15"/>
    <cellStyle name="Обычный 13" xfId="16"/>
    <cellStyle name="Обычный 14" xfId="17"/>
    <cellStyle name="Обычный 15" xfId="18"/>
    <cellStyle name="Обычный 16" xfId="19"/>
    <cellStyle name="Обычный 17" xfId="20"/>
    <cellStyle name="Обычный 18" xfId="21"/>
    <cellStyle name="Обычный 19" xfId="22"/>
    <cellStyle name="Обычный 2" xfId="1"/>
    <cellStyle name="Обычный 20" xfId="23"/>
    <cellStyle name="Обычный 21" xfId="24"/>
    <cellStyle name="Обычный 22" xfId="25"/>
    <cellStyle name="Обычный 3" xfId="7"/>
    <cellStyle name="Обычный 4" xfId="6"/>
    <cellStyle name="Обычный 5" xfId="8"/>
    <cellStyle name="Обычный 6" xfId="9"/>
    <cellStyle name="Обычный 7" xfId="10"/>
    <cellStyle name="Обычный 8" xfId="11"/>
    <cellStyle name="Обычный 9" xfId="12"/>
    <cellStyle name="Обычный_tmp" xfId="4"/>
    <cellStyle name="Финансовый" xfId="5" builtinId="3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1" sqref="J11"/>
    </sheetView>
  </sheetViews>
  <sheetFormatPr defaultRowHeight="14.4"/>
  <cols>
    <col min="1" max="1" width="6.109375" style="38" customWidth="1"/>
    <col min="2" max="2" width="56" style="2" customWidth="1"/>
    <col min="3" max="3" width="18.6640625" style="31" customWidth="1"/>
    <col min="4" max="4" width="20.44140625" style="31" customWidth="1"/>
    <col min="5" max="5" width="18.5546875" style="31" customWidth="1"/>
    <col min="6" max="6" width="17.33203125" style="31" customWidth="1"/>
    <col min="7" max="7" width="21.5546875" style="31" customWidth="1"/>
    <col min="8" max="8" width="19.6640625" style="31" customWidth="1"/>
    <col min="9" max="9" width="12.6640625" style="31" customWidth="1"/>
    <col min="10" max="10" width="17.44140625" style="31" customWidth="1"/>
    <col min="11" max="11" width="14.44140625" style="31" customWidth="1"/>
    <col min="12" max="16384" width="8.88671875" style="2"/>
  </cols>
  <sheetData>
    <row r="1" spans="1:11" ht="37.5" customHeight="1">
      <c r="A1" s="33"/>
      <c r="B1" s="45" t="s">
        <v>54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s="3" customFormat="1" ht="15.6">
      <c r="A2" s="33"/>
      <c r="B2" s="34"/>
      <c r="C2" s="25"/>
      <c r="D2" s="25"/>
      <c r="E2" s="25"/>
      <c r="F2" s="25"/>
      <c r="G2" s="25"/>
      <c r="H2" s="25"/>
      <c r="I2" s="25"/>
      <c r="J2" s="25"/>
      <c r="K2" s="25" t="s">
        <v>47</v>
      </c>
    </row>
    <row r="3" spans="1:11" ht="33.75" customHeight="1">
      <c r="A3" s="43" t="s">
        <v>40</v>
      </c>
      <c r="B3" s="48" t="s">
        <v>2</v>
      </c>
      <c r="C3" s="49" t="s">
        <v>50</v>
      </c>
      <c r="D3" s="49" t="s">
        <v>49</v>
      </c>
      <c r="E3" s="50" t="s">
        <v>43</v>
      </c>
      <c r="F3" s="51" t="s">
        <v>44</v>
      </c>
      <c r="G3" s="51" t="s">
        <v>51</v>
      </c>
      <c r="H3" s="46" t="s">
        <v>52</v>
      </c>
      <c r="I3" s="47"/>
      <c r="J3" s="46" t="s">
        <v>53</v>
      </c>
      <c r="K3" s="47"/>
    </row>
    <row r="4" spans="1:11" ht="20.25" customHeight="1">
      <c r="A4" s="44"/>
      <c r="B4" s="48"/>
      <c r="C4" s="49"/>
      <c r="D4" s="49"/>
      <c r="E4" s="50"/>
      <c r="F4" s="52"/>
      <c r="G4" s="52"/>
      <c r="H4" s="26" t="s">
        <v>0</v>
      </c>
      <c r="I4" s="26" t="s">
        <v>1</v>
      </c>
      <c r="J4" s="26" t="s">
        <v>0</v>
      </c>
      <c r="K4" s="26" t="s">
        <v>1</v>
      </c>
    </row>
    <row r="5" spans="1:11" ht="15.6">
      <c r="A5" s="39">
        <v>100</v>
      </c>
      <c r="B5" s="40" t="s">
        <v>3</v>
      </c>
      <c r="C5" s="41">
        <f t="shared" ref="C5:H5" si="0">SUM(C6:C13)</f>
        <v>200177.86</v>
      </c>
      <c r="D5" s="41">
        <f t="shared" si="0"/>
        <v>184119.63</v>
      </c>
      <c r="E5" s="41">
        <f t="shared" si="0"/>
        <v>203924.09999999998</v>
      </c>
      <c r="F5" s="41">
        <f t="shared" si="0"/>
        <v>175041.9</v>
      </c>
      <c r="G5" s="41">
        <f t="shared" si="0"/>
        <v>179642.96</v>
      </c>
      <c r="H5" s="41">
        <f t="shared" si="0"/>
        <v>3746.2399999999961</v>
      </c>
      <c r="I5" s="41">
        <f>ROUND(E5/C5*100,2)</f>
        <v>101.87</v>
      </c>
      <c r="J5" s="41">
        <f>E5-D5</f>
        <v>19804.469999999972</v>
      </c>
      <c r="K5" s="41">
        <f>E5/D5*100</f>
        <v>110.75630556068354</v>
      </c>
    </row>
    <row r="6" spans="1:11" ht="47.4" thickBot="1">
      <c r="A6" s="35">
        <v>102</v>
      </c>
      <c r="B6" s="1" t="s">
        <v>4</v>
      </c>
      <c r="C6" s="28">
        <v>0</v>
      </c>
      <c r="D6" s="18">
        <v>1534.57</v>
      </c>
      <c r="E6" s="18">
        <v>1646.24</v>
      </c>
      <c r="F6" s="18">
        <v>1646.24</v>
      </c>
      <c r="G6" s="18">
        <v>1646.24</v>
      </c>
      <c r="H6" s="18">
        <f>E6-C6</f>
        <v>1646.24</v>
      </c>
      <c r="I6" s="18" t="e">
        <f>ROUND(E6/C6*100,2)</f>
        <v>#DIV/0!</v>
      </c>
      <c r="J6" s="18">
        <f>E6-D6</f>
        <v>111.67000000000007</v>
      </c>
      <c r="K6" s="18">
        <f t="shared" ref="K6:K13" si="1">ROUND(E6/D6*100,2)</f>
        <v>107.28</v>
      </c>
    </row>
    <row r="7" spans="1:11" ht="62.4">
      <c r="A7" s="35">
        <v>103</v>
      </c>
      <c r="B7" s="1" t="s">
        <v>5</v>
      </c>
      <c r="C7" s="28">
        <v>3239.45</v>
      </c>
      <c r="D7" s="19">
        <v>3548.22</v>
      </c>
      <c r="E7" s="18">
        <v>3654.76</v>
      </c>
      <c r="F7" s="18">
        <v>3554.76</v>
      </c>
      <c r="G7" s="18">
        <v>3554.76</v>
      </c>
      <c r="H7" s="18">
        <f t="shared" ref="H7:H13" si="2">E7-C7</f>
        <v>415.3100000000004</v>
      </c>
      <c r="I7" s="18">
        <f t="shared" ref="I7:I13" si="3">ROUND(E7/C7*100,2)</f>
        <v>112.82</v>
      </c>
      <c r="J7" s="18">
        <f t="shared" ref="J7:J13" si="4">E7-D7</f>
        <v>106.54000000000042</v>
      </c>
      <c r="K7" s="18">
        <f t="shared" si="1"/>
        <v>103</v>
      </c>
    </row>
    <row r="8" spans="1:11" ht="62.4">
      <c r="A8" s="35">
        <v>104</v>
      </c>
      <c r="B8" s="1" t="s">
        <v>6</v>
      </c>
      <c r="C8" s="28">
        <v>95118.03</v>
      </c>
      <c r="D8" s="20">
        <v>101029.96</v>
      </c>
      <c r="E8" s="18">
        <v>103603.04</v>
      </c>
      <c r="F8" s="18">
        <v>103514.14</v>
      </c>
      <c r="G8" s="18">
        <v>103699.81</v>
      </c>
      <c r="H8" s="18">
        <f t="shared" si="2"/>
        <v>8485.0099999999948</v>
      </c>
      <c r="I8" s="18">
        <f t="shared" si="3"/>
        <v>108.92</v>
      </c>
      <c r="J8" s="18">
        <f t="shared" si="4"/>
        <v>2573.0799999999872</v>
      </c>
      <c r="K8" s="18">
        <f t="shared" si="1"/>
        <v>102.55</v>
      </c>
    </row>
    <row r="9" spans="1:11" ht="15.6">
      <c r="A9" s="35">
        <v>105</v>
      </c>
      <c r="B9" s="1" t="s">
        <v>7</v>
      </c>
      <c r="C9" s="28">
        <v>19.29</v>
      </c>
      <c r="D9" s="21">
        <v>119.06</v>
      </c>
      <c r="E9" s="18">
        <v>3.44</v>
      </c>
      <c r="F9" s="18">
        <v>3.6</v>
      </c>
      <c r="G9" s="18">
        <v>3.22</v>
      </c>
      <c r="H9" s="18">
        <f t="shared" si="2"/>
        <v>-15.85</v>
      </c>
      <c r="I9" s="18">
        <f t="shared" si="3"/>
        <v>17.829999999999998</v>
      </c>
      <c r="J9" s="18">
        <f t="shared" si="4"/>
        <v>-115.62</v>
      </c>
      <c r="K9" s="18">
        <f t="shared" si="1"/>
        <v>2.89</v>
      </c>
    </row>
    <row r="10" spans="1:11" ht="46.8">
      <c r="A10" s="35">
        <v>106</v>
      </c>
      <c r="B10" s="1" t="s">
        <v>8</v>
      </c>
      <c r="C10" s="28">
        <v>16652.41</v>
      </c>
      <c r="D10" s="22">
        <v>18218.09</v>
      </c>
      <c r="E10" s="18">
        <v>18776.75</v>
      </c>
      <c r="F10" s="18">
        <v>18720.7</v>
      </c>
      <c r="G10" s="18">
        <v>18735.21</v>
      </c>
      <c r="H10" s="18">
        <f t="shared" si="2"/>
        <v>2124.34</v>
      </c>
      <c r="I10" s="18">
        <f t="shared" si="3"/>
        <v>112.76</v>
      </c>
      <c r="J10" s="18">
        <f t="shared" si="4"/>
        <v>558.65999999999985</v>
      </c>
      <c r="K10" s="18">
        <f t="shared" si="1"/>
        <v>103.07</v>
      </c>
    </row>
    <row r="11" spans="1:11" ht="21.6" customHeight="1">
      <c r="A11" s="35">
        <v>107</v>
      </c>
      <c r="B11" s="1" t="s">
        <v>9</v>
      </c>
      <c r="C11" s="28">
        <v>0</v>
      </c>
      <c r="D11" s="18">
        <v>0</v>
      </c>
      <c r="E11" s="18">
        <v>0</v>
      </c>
      <c r="F11" s="18">
        <v>0</v>
      </c>
      <c r="G11" s="18">
        <v>4387.34</v>
      </c>
      <c r="H11" s="18">
        <f t="shared" si="2"/>
        <v>0</v>
      </c>
      <c r="I11" s="18" t="e">
        <f t="shared" si="3"/>
        <v>#DIV/0!</v>
      </c>
      <c r="J11" s="18">
        <f t="shared" si="4"/>
        <v>0</v>
      </c>
      <c r="K11" s="18" t="e">
        <f t="shared" si="1"/>
        <v>#DIV/0!</v>
      </c>
    </row>
    <row r="12" spans="1:11" ht="15.6">
      <c r="A12" s="35">
        <v>111</v>
      </c>
      <c r="B12" s="1" t="s">
        <v>10</v>
      </c>
      <c r="C12" s="27">
        <v>0</v>
      </c>
      <c r="D12" s="18">
        <v>0</v>
      </c>
      <c r="E12" s="18">
        <v>2000</v>
      </c>
      <c r="F12" s="18">
        <v>1000</v>
      </c>
      <c r="G12" s="18">
        <v>1000</v>
      </c>
      <c r="H12" s="18">
        <f t="shared" si="2"/>
        <v>2000</v>
      </c>
      <c r="I12" s="18" t="e">
        <f t="shared" si="3"/>
        <v>#DIV/0!</v>
      </c>
      <c r="J12" s="18">
        <f t="shared" si="4"/>
        <v>2000</v>
      </c>
      <c r="K12" s="18" t="e">
        <f t="shared" si="1"/>
        <v>#DIV/0!</v>
      </c>
    </row>
    <row r="13" spans="1:11" ht="15.6">
      <c r="A13" s="35">
        <v>113</v>
      </c>
      <c r="B13" s="1" t="s">
        <v>11</v>
      </c>
      <c r="C13" s="28">
        <v>85148.68</v>
      </c>
      <c r="D13" s="23">
        <v>59669.73</v>
      </c>
      <c r="E13" s="18">
        <v>74239.87</v>
      </c>
      <c r="F13" s="18">
        <v>46602.46</v>
      </c>
      <c r="G13" s="18">
        <v>46616.38</v>
      </c>
      <c r="H13" s="18">
        <f t="shared" si="2"/>
        <v>-10908.809999999998</v>
      </c>
      <c r="I13" s="18">
        <f t="shared" si="3"/>
        <v>87.19</v>
      </c>
      <c r="J13" s="18">
        <f t="shared" si="4"/>
        <v>14570.139999999992</v>
      </c>
      <c r="K13" s="18">
        <f t="shared" si="1"/>
        <v>124.42</v>
      </c>
    </row>
    <row r="14" spans="1:11" ht="15.6">
      <c r="A14" s="39">
        <v>200</v>
      </c>
      <c r="B14" s="40"/>
      <c r="C14" s="41">
        <f t="shared" ref="C14:H14" si="5">SUM(C15:C15)</f>
        <v>2428.2199999999998</v>
      </c>
      <c r="D14" s="41">
        <f t="shared" si="5"/>
        <v>3611.68</v>
      </c>
      <c r="E14" s="41">
        <f t="shared" si="5"/>
        <v>4981.07</v>
      </c>
      <c r="F14" s="41">
        <f t="shared" si="5"/>
        <v>3110.55</v>
      </c>
      <c r="G14" s="41">
        <f t="shared" si="5"/>
        <v>3216.41</v>
      </c>
      <c r="H14" s="41">
        <f t="shared" si="5"/>
        <v>2552.85</v>
      </c>
      <c r="I14" s="41">
        <f t="shared" ref="I14:I45" si="6">E14/C14*100</f>
        <v>205.13256624193855</v>
      </c>
      <c r="J14" s="41">
        <f t="shared" ref="J14:J45" si="7">E14-D14</f>
        <v>1369.3899999999999</v>
      </c>
      <c r="K14" s="41">
        <f t="shared" ref="K14:K45" si="8">E14/D14*100</f>
        <v>137.91559606609667</v>
      </c>
    </row>
    <row r="15" spans="1:11" ht="15.6">
      <c r="A15" s="35">
        <v>203</v>
      </c>
      <c r="B15" s="1" t="s">
        <v>12</v>
      </c>
      <c r="C15" s="28">
        <v>2428.2199999999998</v>
      </c>
      <c r="D15" s="4">
        <v>3611.68</v>
      </c>
      <c r="E15" s="18">
        <v>4981.07</v>
      </c>
      <c r="F15" s="18">
        <v>3110.55</v>
      </c>
      <c r="G15" s="18">
        <v>3216.41</v>
      </c>
      <c r="H15" s="18">
        <f t="shared" ref="H15" si="9">E15-C15</f>
        <v>2552.85</v>
      </c>
      <c r="I15" s="18">
        <f t="shared" ref="I15" si="10">ROUND(E15/C15*100,2)</f>
        <v>205.13</v>
      </c>
      <c r="J15" s="18">
        <f t="shared" si="7"/>
        <v>1369.3899999999999</v>
      </c>
      <c r="K15" s="18">
        <f t="shared" ref="K15" si="11">ROUND(E15/D15*100,2)</f>
        <v>137.91999999999999</v>
      </c>
    </row>
    <row r="16" spans="1:11" ht="33.75" customHeight="1">
      <c r="A16" s="39">
        <v>300</v>
      </c>
      <c r="B16" s="40" t="s">
        <v>13</v>
      </c>
      <c r="C16" s="41">
        <f t="shared" ref="C16:H16" si="12">SUM(C17:C19)</f>
        <v>6081.9400000000005</v>
      </c>
      <c r="D16" s="41">
        <f t="shared" si="12"/>
        <v>7900.02</v>
      </c>
      <c r="E16" s="41">
        <f t="shared" si="12"/>
        <v>5276.34</v>
      </c>
      <c r="F16" s="41">
        <f t="shared" si="12"/>
        <v>5273.65</v>
      </c>
      <c r="G16" s="41">
        <f t="shared" si="12"/>
        <v>5280.51</v>
      </c>
      <c r="H16" s="41">
        <f t="shared" si="12"/>
        <v>-805.60000000000014</v>
      </c>
      <c r="I16" s="41">
        <f t="shared" si="6"/>
        <v>86.75422644748221</v>
      </c>
      <c r="J16" s="41">
        <f t="shared" si="7"/>
        <v>-2623.6800000000003</v>
      </c>
      <c r="K16" s="41">
        <f t="shared" si="8"/>
        <v>66.788944838114332</v>
      </c>
    </row>
    <row r="17" spans="1:11" ht="46.8">
      <c r="A17" s="35">
        <v>310</v>
      </c>
      <c r="B17" s="1" t="s">
        <v>45</v>
      </c>
      <c r="C17" s="27">
        <v>5698.14</v>
      </c>
      <c r="D17" s="5">
        <v>4547.1000000000004</v>
      </c>
      <c r="E17" s="18">
        <v>4676.34</v>
      </c>
      <c r="F17" s="18">
        <v>4673.6499999999996</v>
      </c>
      <c r="G17" s="18">
        <v>4680.51</v>
      </c>
      <c r="H17" s="18">
        <f t="shared" ref="H17:H19" si="13">E17-C17</f>
        <v>-1021.8000000000002</v>
      </c>
      <c r="I17" s="18">
        <f t="shared" ref="I17:I19" si="14">ROUND(E17/C17*100,2)</f>
        <v>82.07</v>
      </c>
      <c r="J17" s="18">
        <f t="shared" ref="J17:J19" si="15">E17-D17</f>
        <v>129.23999999999978</v>
      </c>
      <c r="K17" s="18">
        <f t="shared" ref="K17:K19" si="16">ROUND(E17/D17*100,2)</f>
        <v>102.84</v>
      </c>
    </row>
    <row r="18" spans="1:11" ht="15.6">
      <c r="A18" s="35">
        <v>311</v>
      </c>
      <c r="B18" s="1" t="s">
        <v>55</v>
      </c>
      <c r="C18" s="27">
        <v>0</v>
      </c>
      <c r="D18" s="5">
        <v>2795.44</v>
      </c>
      <c r="E18" s="18">
        <v>0</v>
      </c>
      <c r="F18" s="18">
        <v>0</v>
      </c>
      <c r="G18" s="18">
        <v>0</v>
      </c>
      <c r="H18" s="18">
        <f t="shared" ref="H18" si="17">E18-C18</f>
        <v>0</v>
      </c>
      <c r="I18" s="18" t="e">
        <f t="shared" si="14"/>
        <v>#DIV/0!</v>
      </c>
      <c r="J18" s="18">
        <f t="shared" ref="J18" si="18">E18-D18</f>
        <v>-2795.44</v>
      </c>
      <c r="K18" s="18">
        <f t="shared" ref="K18" si="19">ROUND(E18/D18*100,2)</f>
        <v>0</v>
      </c>
    </row>
    <row r="19" spans="1:11" ht="31.2">
      <c r="A19" s="35">
        <v>314</v>
      </c>
      <c r="B19" s="1" t="s">
        <v>48</v>
      </c>
      <c r="C19" s="28">
        <v>383.8</v>
      </c>
      <c r="D19" s="6">
        <v>557.48</v>
      </c>
      <c r="E19" s="18">
        <v>600</v>
      </c>
      <c r="F19" s="18">
        <v>600</v>
      </c>
      <c r="G19" s="18">
        <v>600</v>
      </c>
      <c r="H19" s="18">
        <f t="shared" si="13"/>
        <v>216.2</v>
      </c>
      <c r="I19" s="18">
        <f t="shared" si="14"/>
        <v>156.33000000000001</v>
      </c>
      <c r="J19" s="18">
        <f t="shared" si="15"/>
        <v>42.519999999999982</v>
      </c>
      <c r="K19" s="18">
        <f t="shared" si="16"/>
        <v>107.63</v>
      </c>
    </row>
    <row r="20" spans="1:11" ht="15.6">
      <c r="A20" s="39">
        <v>400</v>
      </c>
      <c r="B20" s="40" t="s">
        <v>14</v>
      </c>
      <c r="C20" s="41">
        <f t="shared" ref="C20:H20" si="20">SUM(C21:C24)</f>
        <v>257277.61</v>
      </c>
      <c r="D20" s="41">
        <f t="shared" si="20"/>
        <v>452333.37</v>
      </c>
      <c r="E20" s="41">
        <f t="shared" si="20"/>
        <v>198394.2</v>
      </c>
      <c r="F20" s="41">
        <f t="shared" si="20"/>
        <v>147312.69000000003</v>
      </c>
      <c r="G20" s="41">
        <f t="shared" si="20"/>
        <v>58232.630000000005</v>
      </c>
      <c r="H20" s="41">
        <f t="shared" si="20"/>
        <v>-58883.41</v>
      </c>
      <c r="I20" s="41">
        <f t="shared" si="6"/>
        <v>77.112889846885636</v>
      </c>
      <c r="J20" s="41">
        <f t="shared" si="7"/>
        <v>-253939.16999999998</v>
      </c>
      <c r="K20" s="41">
        <f t="shared" si="8"/>
        <v>43.860173305365471</v>
      </c>
    </row>
    <row r="21" spans="1:11" ht="15.6">
      <c r="A21" s="35">
        <v>405</v>
      </c>
      <c r="B21" s="1" t="s">
        <v>15</v>
      </c>
      <c r="C21" s="28">
        <v>14427.17</v>
      </c>
      <c r="D21" s="7">
        <v>7769.84</v>
      </c>
      <c r="E21" s="18">
        <v>8568.16</v>
      </c>
      <c r="F21" s="18">
        <v>8586.1</v>
      </c>
      <c r="G21" s="18">
        <v>8604.76</v>
      </c>
      <c r="H21" s="18">
        <f t="shared" ref="H21:H24" si="21">E21-C21</f>
        <v>-5859.01</v>
      </c>
      <c r="I21" s="18">
        <f t="shared" ref="I21:I24" si="22">ROUND(E21/C21*100,2)</f>
        <v>59.39</v>
      </c>
      <c r="J21" s="18">
        <f t="shared" si="7"/>
        <v>798.31999999999971</v>
      </c>
      <c r="K21" s="18">
        <f t="shared" ref="K21:K24" si="23">ROUND(E21/D21*100,2)</f>
        <v>110.27</v>
      </c>
    </row>
    <row r="22" spans="1:11" ht="15.6">
      <c r="A22" s="35">
        <v>408</v>
      </c>
      <c r="B22" s="1" t="s">
        <v>16</v>
      </c>
      <c r="C22" s="28">
        <v>2264.58</v>
      </c>
      <c r="D22" s="8">
        <v>2469.3200000000002</v>
      </c>
      <c r="E22" s="18">
        <v>2469.3200000000002</v>
      </c>
      <c r="F22" s="18">
        <v>2469.3200000000002</v>
      </c>
      <c r="G22" s="18">
        <v>2469.3200000000002</v>
      </c>
      <c r="H22" s="18">
        <f t="shared" si="21"/>
        <v>204.74000000000024</v>
      </c>
      <c r="I22" s="18">
        <f t="shared" si="22"/>
        <v>109.04</v>
      </c>
      <c r="J22" s="18">
        <f t="shared" si="7"/>
        <v>0</v>
      </c>
      <c r="K22" s="18">
        <f t="shared" si="23"/>
        <v>100</v>
      </c>
    </row>
    <row r="23" spans="1:11" ht="20.25" customHeight="1">
      <c r="A23" s="35">
        <v>409</v>
      </c>
      <c r="B23" s="1" t="s">
        <v>17</v>
      </c>
      <c r="C23" s="28">
        <v>238741.37</v>
      </c>
      <c r="D23" s="9">
        <v>439539.27</v>
      </c>
      <c r="E23" s="18">
        <v>184787.18</v>
      </c>
      <c r="F23" s="18">
        <v>134687.73000000001</v>
      </c>
      <c r="G23" s="18">
        <v>45589.01</v>
      </c>
      <c r="H23" s="18">
        <f t="shared" si="21"/>
        <v>-53954.19</v>
      </c>
      <c r="I23" s="18">
        <f t="shared" si="22"/>
        <v>77.400000000000006</v>
      </c>
      <c r="J23" s="18">
        <f t="shared" si="7"/>
        <v>-254752.09000000003</v>
      </c>
      <c r="K23" s="18">
        <f t="shared" si="23"/>
        <v>42.04</v>
      </c>
    </row>
    <row r="24" spans="1:11" ht="15.6">
      <c r="A24" s="35">
        <v>412</v>
      </c>
      <c r="B24" s="1" t="s">
        <v>18</v>
      </c>
      <c r="C24" s="28">
        <v>1844.49</v>
      </c>
      <c r="D24" s="10">
        <v>2554.94</v>
      </c>
      <c r="E24" s="18">
        <v>2569.54</v>
      </c>
      <c r="F24" s="18">
        <v>1569.54</v>
      </c>
      <c r="G24" s="18">
        <v>1569.54</v>
      </c>
      <c r="H24" s="18">
        <f t="shared" si="21"/>
        <v>725.05</v>
      </c>
      <c r="I24" s="18">
        <f t="shared" si="22"/>
        <v>139.31</v>
      </c>
      <c r="J24" s="18">
        <f t="shared" si="7"/>
        <v>14.599999999999909</v>
      </c>
      <c r="K24" s="18">
        <f t="shared" si="23"/>
        <v>100.57</v>
      </c>
    </row>
    <row r="25" spans="1:11" ht="15.6">
      <c r="A25" s="39">
        <v>500</v>
      </c>
      <c r="B25" s="40" t="s">
        <v>19</v>
      </c>
      <c r="C25" s="41">
        <f t="shared" ref="C25:H25" si="24">SUM(C26:C26)</f>
        <v>78915.56</v>
      </c>
      <c r="D25" s="41">
        <f t="shared" si="24"/>
        <v>100214.79</v>
      </c>
      <c r="E25" s="41">
        <f t="shared" si="24"/>
        <v>88178.03</v>
      </c>
      <c r="F25" s="41">
        <f t="shared" si="24"/>
        <v>52067.64</v>
      </c>
      <c r="G25" s="41">
        <f t="shared" si="24"/>
        <v>52555.31</v>
      </c>
      <c r="H25" s="41">
        <f t="shared" si="24"/>
        <v>9262.4700000000012</v>
      </c>
      <c r="I25" s="41">
        <f t="shared" si="6"/>
        <v>111.73719099249881</v>
      </c>
      <c r="J25" s="41">
        <f t="shared" si="7"/>
        <v>-12036.759999999995</v>
      </c>
      <c r="K25" s="41">
        <f t="shared" si="8"/>
        <v>87.989038344539779</v>
      </c>
    </row>
    <row r="26" spans="1:11" ht="15.6">
      <c r="A26" s="35">
        <v>503</v>
      </c>
      <c r="B26" s="1" t="s">
        <v>20</v>
      </c>
      <c r="C26" s="28">
        <v>78915.56</v>
      </c>
      <c r="D26" s="11">
        <v>100214.79</v>
      </c>
      <c r="E26" s="18">
        <v>88178.03</v>
      </c>
      <c r="F26" s="18">
        <v>52067.64</v>
      </c>
      <c r="G26" s="18">
        <v>52555.31</v>
      </c>
      <c r="H26" s="18">
        <f t="shared" ref="H26" si="25">E26-C26</f>
        <v>9262.4700000000012</v>
      </c>
      <c r="I26" s="18">
        <f t="shared" ref="I26" si="26">ROUND(E26/C26*100,2)</f>
        <v>111.74</v>
      </c>
      <c r="J26" s="18">
        <f t="shared" ref="J26" si="27">E26-D26</f>
        <v>-12036.759999999995</v>
      </c>
      <c r="K26" s="18">
        <f t="shared" ref="K26:K28" si="28">ROUND(E26/D26*100,2)</f>
        <v>87.99</v>
      </c>
    </row>
    <row r="27" spans="1:11" ht="15.6">
      <c r="A27" s="39">
        <v>600</v>
      </c>
      <c r="B27" s="40" t="s">
        <v>56</v>
      </c>
      <c r="C27" s="41">
        <f>C28</f>
        <v>0</v>
      </c>
      <c r="D27" s="41">
        <f>D28</f>
        <v>509.99</v>
      </c>
      <c r="E27" s="41">
        <f t="shared" ref="E27:K27" si="29">E28</f>
        <v>0</v>
      </c>
      <c r="F27" s="41">
        <f t="shared" si="29"/>
        <v>0</v>
      </c>
      <c r="G27" s="41">
        <f t="shared" si="29"/>
        <v>0</v>
      </c>
      <c r="H27" s="41">
        <f t="shared" si="29"/>
        <v>0</v>
      </c>
      <c r="I27" s="41" t="e">
        <f t="shared" si="29"/>
        <v>#DIV/0!</v>
      </c>
      <c r="J27" s="41">
        <f t="shared" si="29"/>
        <v>-509.99</v>
      </c>
      <c r="K27" s="41">
        <f t="shared" si="29"/>
        <v>0</v>
      </c>
    </row>
    <row r="28" spans="1:11" ht="15.6">
      <c r="A28" s="35">
        <v>605</v>
      </c>
      <c r="B28" s="1" t="s">
        <v>57</v>
      </c>
      <c r="C28" s="28">
        <v>0</v>
      </c>
      <c r="D28" s="18">
        <v>509.99</v>
      </c>
      <c r="E28" s="28">
        <v>0</v>
      </c>
      <c r="F28" s="28">
        <v>0</v>
      </c>
      <c r="G28" s="28">
        <v>0</v>
      </c>
      <c r="H28" s="18">
        <f t="shared" ref="H28" si="30">E28-C28</f>
        <v>0</v>
      </c>
      <c r="I28" s="18" t="e">
        <f t="shared" ref="I28" si="31">ROUND(E28/C28*100,2)</f>
        <v>#DIV/0!</v>
      </c>
      <c r="J28" s="18">
        <f t="shared" ref="J28" si="32">E28-D28</f>
        <v>-509.99</v>
      </c>
      <c r="K28" s="18">
        <f t="shared" si="28"/>
        <v>0</v>
      </c>
    </row>
    <row r="29" spans="1:11" ht="15.6">
      <c r="A29" s="39">
        <v>700</v>
      </c>
      <c r="B29" s="40" t="s">
        <v>21</v>
      </c>
      <c r="C29" s="41">
        <f>SUM(C30:C34)</f>
        <v>939600.45</v>
      </c>
      <c r="D29" s="41">
        <f t="shared" ref="D29:H29" si="33">SUM(D30:D34)</f>
        <v>1110548.51</v>
      </c>
      <c r="E29" s="41">
        <f t="shared" si="33"/>
        <v>950189.25999999989</v>
      </c>
      <c r="F29" s="41">
        <f t="shared" si="33"/>
        <v>946997.96</v>
      </c>
      <c r="G29" s="41">
        <f t="shared" si="33"/>
        <v>954730.43</v>
      </c>
      <c r="H29" s="41">
        <f t="shared" si="33"/>
        <v>10588.809999999912</v>
      </c>
      <c r="I29" s="41">
        <f t="shared" si="6"/>
        <v>101.126948161849</v>
      </c>
      <c r="J29" s="41">
        <f t="shared" si="7"/>
        <v>-160359.25000000012</v>
      </c>
      <c r="K29" s="41">
        <f t="shared" si="8"/>
        <v>85.560356116276253</v>
      </c>
    </row>
    <row r="30" spans="1:11" ht="15.6">
      <c r="A30" s="35">
        <v>701</v>
      </c>
      <c r="B30" s="1" t="s">
        <v>22</v>
      </c>
      <c r="C30" s="28">
        <v>305026.58</v>
      </c>
      <c r="D30" s="12">
        <v>338214.85</v>
      </c>
      <c r="E30" s="18">
        <v>231286.09</v>
      </c>
      <c r="F30" s="18">
        <v>233420.66</v>
      </c>
      <c r="G30" s="18">
        <v>238023.19</v>
      </c>
      <c r="H30" s="18">
        <f t="shared" ref="H30:H34" si="34">E30-C30</f>
        <v>-73740.49000000002</v>
      </c>
      <c r="I30" s="18">
        <f t="shared" ref="I30:I34" si="35">ROUND(E30/C30*100,2)</f>
        <v>75.819999999999993</v>
      </c>
      <c r="J30" s="18">
        <f t="shared" ref="J30:J34" si="36">E30-D30</f>
        <v>-106928.75999999998</v>
      </c>
      <c r="K30" s="18">
        <f t="shared" ref="K30:K34" si="37">ROUND(E30/D30*100,2)</f>
        <v>68.38</v>
      </c>
    </row>
    <row r="31" spans="1:11" ht="15.6">
      <c r="A31" s="35">
        <v>702</v>
      </c>
      <c r="B31" s="1" t="s">
        <v>23</v>
      </c>
      <c r="C31" s="28">
        <v>506128.64000000001</v>
      </c>
      <c r="D31" s="12">
        <v>628822.16</v>
      </c>
      <c r="E31" s="18">
        <v>572314.69999999995</v>
      </c>
      <c r="F31" s="18">
        <v>565864.97</v>
      </c>
      <c r="G31" s="18">
        <v>566967.57999999996</v>
      </c>
      <c r="H31" s="18">
        <f t="shared" si="34"/>
        <v>66186.059999999939</v>
      </c>
      <c r="I31" s="18">
        <f t="shared" si="35"/>
        <v>113.08</v>
      </c>
      <c r="J31" s="18">
        <f t="shared" si="36"/>
        <v>-56507.460000000079</v>
      </c>
      <c r="K31" s="18">
        <f t="shared" si="37"/>
        <v>91.01</v>
      </c>
    </row>
    <row r="32" spans="1:11" ht="15.6">
      <c r="A32" s="35">
        <v>703</v>
      </c>
      <c r="B32" s="1" t="s">
        <v>24</v>
      </c>
      <c r="C32" s="28">
        <v>46457.86</v>
      </c>
      <c r="D32" s="12">
        <v>55006.45</v>
      </c>
      <c r="E32" s="18">
        <v>59652.84</v>
      </c>
      <c r="F32" s="18">
        <v>59615.29</v>
      </c>
      <c r="G32" s="18">
        <v>59669.56</v>
      </c>
      <c r="H32" s="18">
        <f t="shared" si="34"/>
        <v>13194.979999999996</v>
      </c>
      <c r="I32" s="18">
        <f t="shared" si="35"/>
        <v>128.4</v>
      </c>
      <c r="J32" s="18">
        <f t="shared" si="36"/>
        <v>4646.3899999999994</v>
      </c>
      <c r="K32" s="18">
        <f t="shared" si="37"/>
        <v>108.45</v>
      </c>
    </row>
    <row r="33" spans="1:11" ht="15.6">
      <c r="A33" s="35">
        <v>707</v>
      </c>
      <c r="B33" s="1" t="s">
        <v>25</v>
      </c>
      <c r="C33" s="28">
        <v>13672.02</v>
      </c>
      <c r="D33" s="13">
        <v>17316.72</v>
      </c>
      <c r="E33" s="18">
        <v>3163.97</v>
      </c>
      <c r="F33" s="18">
        <v>3163.97</v>
      </c>
      <c r="G33" s="18">
        <v>3163.97</v>
      </c>
      <c r="H33" s="18">
        <f t="shared" si="34"/>
        <v>-10508.050000000001</v>
      </c>
      <c r="I33" s="18">
        <f t="shared" si="35"/>
        <v>23.14</v>
      </c>
      <c r="J33" s="18">
        <f t="shared" si="36"/>
        <v>-14152.750000000002</v>
      </c>
      <c r="K33" s="18">
        <f t="shared" si="37"/>
        <v>18.27</v>
      </c>
    </row>
    <row r="34" spans="1:11" ht="15.6">
      <c r="A34" s="35">
        <v>709</v>
      </c>
      <c r="B34" s="1" t="s">
        <v>26</v>
      </c>
      <c r="C34" s="28">
        <v>68315.350000000006</v>
      </c>
      <c r="D34" s="13">
        <v>71188.33</v>
      </c>
      <c r="E34" s="18">
        <v>83771.66</v>
      </c>
      <c r="F34" s="18">
        <v>84933.07</v>
      </c>
      <c r="G34" s="18">
        <v>86906.13</v>
      </c>
      <c r="H34" s="18">
        <f t="shared" si="34"/>
        <v>15456.309999999998</v>
      </c>
      <c r="I34" s="18">
        <f t="shared" si="35"/>
        <v>122.62</v>
      </c>
      <c r="J34" s="18">
        <f t="shared" si="36"/>
        <v>12583.330000000002</v>
      </c>
      <c r="K34" s="18">
        <f t="shared" si="37"/>
        <v>117.68</v>
      </c>
    </row>
    <row r="35" spans="1:11" ht="15.6">
      <c r="A35" s="39">
        <v>800</v>
      </c>
      <c r="B35" s="40" t="s">
        <v>27</v>
      </c>
      <c r="C35" s="41">
        <f>SUM(C36:C38)</f>
        <v>139587.73000000001</v>
      </c>
      <c r="D35" s="41">
        <f t="shared" ref="D35:H35" si="38">SUM(D36:D38)</f>
        <v>139701.84999999998</v>
      </c>
      <c r="E35" s="41">
        <f t="shared" si="38"/>
        <v>162389.42000000001</v>
      </c>
      <c r="F35" s="41">
        <f t="shared" si="38"/>
        <v>129613.56999999999</v>
      </c>
      <c r="G35" s="41">
        <f t="shared" si="38"/>
        <v>130544.41</v>
      </c>
      <c r="H35" s="41">
        <f t="shared" si="38"/>
        <v>22801.69000000001</v>
      </c>
      <c r="I35" s="41">
        <f t="shared" si="6"/>
        <v>116.33502457558411</v>
      </c>
      <c r="J35" s="41">
        <f t="shared" si="7"/>
        <v>22687.570000000036</v>
      </c>
      <c r="K35" s="41">
        <f t="shared" si="8"/>
        <v>116.23999252694223</v>
      </c>
    </row>
    <row r="36" spans="1:11" ht="15.6" customHeight="1">
      <c r="A36" s="35">
        <v>801</v>
      </c>
      <c r="B36" s="1" t="s">
        <v>28</v>
      </c>
      <c r="C36" s="28">
        <v>110509.23</v>
      </c>
      <c r="D36" s="14">
        <v>108998.68</v>
      </c>
      <c r="E36" s="18">
        <v>129607.49</v>
      </c>
      <c r="F36" s="18">
        <v>96900.62</v>
      </c>
      <c r="G36" s="18">
        <v>97736.73</v>
      </c>
      <c r="H36" s="18">
        <f t="shared" ref="H36:H44" si="39">E36-C36</f>
        <v>19098.260000000009</v>
      </c>
      <c r="I36" s="18">
        <f t="shared" si="6"/>
        <v>117.28204965322806</v>
      </c>
      <c r="J36" s="18">
        <f t="shared" si="7"/>
        <v>20608.810000000012</v>
      </c>
      <c r="K36" s="18">
        <f t="shared" si="8"/>
        <v>118.90739410789195</v>
      </c>
    </row>
    <row r="37" spans="1:11" ht="15.6">
      <c r="A37" s="35">
        <v>802</v>
      </c>
      <c r="B37" s="1" t="s">
        <v>29</v>
      </c>
      <c r="C37" s="28">
        <v>4690.8500000000004</v>
      </c>
      <c r="D37" s="14">
        <v>5255.12</v>
      </c>
      <c r="E37" s="18">
        <v>4947.71</v>
      </c>
      <c r="F37" s="18">
        <v>4998.17</v>
      </c>
      <c r="G37" s="18">
        <v>5084.28</v>
      </c>
      <c r="H37" s="18">
        <f t="shared" si="39"/>
        <v>256.85999999999967</v>
      </c>
      <c r="I37" s="18">
        <f t="shared" si="6"/>
        <v>105.4757666520993</v>
      </c>
      <c r="J37" s="18">
        <f t="shared" si="7"/>
        <v>-307.40999999999985</v>
      </c>
      <c r="K37" s="18">
        <f t="shared" si="8"/>
        <v>94.150276301968375</v>
      </c>
    </row>
    <row r="38" spans="1:11" ht="15.6">
      <c r="A38" s="35">
        <v>804</v>
      </c>
      <c r="B38" s="1" t="s">
        <v>30</v>
      </c>
      <c r="C38" s="28">
        <v>24387.65</v>
      </c>
      <c r="D38" s="14">
        <v>25448.05</v>
      </c>
      <c r="E38" s="18">
        <v>27834.22</v>
      </c>
      <c r="F38" s="18">
        <v>27714.78</v>
      </c>
      <c r="G38" s="18">
        <v>27723.4</v>
      </c>
      <c r="H38" s="18">
        <f t="shared" si="39"/>
        <v>3446.5699999999997</v>
      </c>
      <c r="I38" s="18">
        <f t="shared" si="6"/>
        <v>114.1324399849924</v>
      </c>
      <c r="J38" s="18">
        <f t="shared" si="7"/>
        <v>2386.1700000000019</v>
      </c>
      <c r="K38" s="18">
        <f t="shared" si="8"/>
        <v>109.37663200127319</v>
      </c>
    </row>
    <row r="39" spans="1:11" ht="15.6">
      <c r="A39" s="39">
        <v>1000</v>
      </c>
      <c r="B39" s="40" t="s">
        <v>31</v>
      </c>
      <c r="C39" s="41">
        <f t="shared" ref="C39:H39" si="40">SUM(C40:C42)</f>
        <v>779555.28</v>
      </c>
      <c r="D39" s="41">
        <f t="shared" si="40"/>
        <v>779661.71000000008</v>
      </c>
      <c r="E39" s="41">
        <f t="shared" si="40"/>
        <v>499056.83</v>
      </c>
      <c r="F39" s="41">
        <f t="shared" si="40"/>
        <v>358661.37</v>
      </c>
      <c r="G39" s="41">
        <f t="shared" si="40"/>
        <v>335696.31000000006</v>
      </c>
      <c r="H39" s="41">
        <f t="shared" si="40"/>
        <v>-280498.45</v>
      </c>
      <c r="I39" s="41">
        <f t="shared" si="6"/>
        <v>64.018145063426431</v>
      </c>
      <c r="J39" s="41">
        <f t="shared" si="7"/>
        <v>-280604.88000000006</v>
      </c>
      <c r="K39" s="41">
        <f t="shared" si="8"/>
        <v>64.009406079464895</v>
      </c>
    </row>
    <row r="40" spans="1:11" ht="15.6">
      <c r="A40" s="35">
        <v>1003</v>
      </c>
      <c r="B40" s="1" t="s">
        <v>32</v>
      </c>
      <c r="C40" s="28">
        <v>136412.5</v>
      </c>
      <c r="D40" s="15">
        <v>135008.99</v>
      </c>
      <c r="E40" s="18">
        <v>133572.18</v>
      </c>
      <c r="F40" s="18">
        <v>132659.21</v>
      </c>
      <c r="G40" s="18">
        <v>131387.68</v>
      </c>
      <c r="H40" s="18">
        <f t="shared" si="39"/>
        <v>-2840.320000000007</v>
      </c>
      <c r="I40" s="18">
        <f t="shared" si="6"/>
        <v>97.917844772289925</v>
      </c>
      <c r="J40" s="18">
        <f t="shared" si="7"/>
        <v>-1436.8099999999977</v>
      </c>
      <c r="K40" s="18">
        <f t="shared" si="8"/>
        <v>98.935767166319806</v>
      </c>
    </row>
    <row r="41" spans="1:11" ht="15.6">
      <c r="A41" s="35">
        <v>1004</v>
      </c>
      <c r="B41" s="1" t="s">
        <v>33</v>
      </c>
      <c r="C41" s="28">
        <v>624053.15</v>
      </c>
      <c r="D41" s="15">
        <v>623641.43000000005</v>
      </c>
      <c r="E41" s="18">
        <v>344372.45</v>
      </c>
      <c r="F41" s="18">
        <v>204889.97</v>
      </c>
      <c r="G41" s="18">
        <v>183196.48</v>
      </c>
      <c r="H41" s="18">
        <f t="shared" si="39"/>
        <v>-279680.7</v>
      </c>
      <c r="I41" s="18">
        <f t="shared" si="6"/>
        <v>55.183192329050826</v>
      </c>
      <c r="J41" s="18">
        <f t="shared" si="7"/>
        <v>-279268.98000000004</v>
      </c>
      <c r="K41" s="18">
        <f t="shared" si="8"/>
        <v>55.219623558364297</v>
      </c>
    </row>
    <row r="42" spans="1:11" ht="15.6">
      <c r="A42" s="35">
        <v>1006</v>
      </c>
      <c r="B42" s="1" t="s">
        <v>34</v>
      </c>
      <c r="C42" s="28">
        <v>19089.63</v>
      </c>
      <c r="D42" s="15">
        <v>21011.29</v>
      </c>
      <c r="E42" s="18">
        <v>21112.2</v>
      </c>
      <c r="F42" s="18">
        <v>21112.19</v>
      </c>
      <c r="G42" s="18">
        <v>21112.15</v>
      </c>
      <c r="H42" s="18">
        <f t="shared" si="39"/>
        <v>2022.5699999999997</v>
      </c>
      <c r="I42" s="18">
        <f t="shared" si="6"/>
        <v>110.59512415903295</v>
      </c>
      <c r="J42" s="18">
        <f t="shared" si="7"/>
        <v>100.90999999999985</v>
      </c>
      <c r="K42" s="18">
        <f t="shared" si="8"/>
        <v>100.48026560958418</v>
      </c>
    </row>
    <row r="43" spans="1:11" ht="15.6">
      <c r="A43" s="39">
        <v>1100</v>
      </c>
      <c r="B43" s="40" t="s">
        <v>35</v>
      </c>
      <c r="C43" s="41">
        <f t="shared" ref="C43:H43" si="41">SUM(C44:C46)</f>
        <v>12487.59</v>
      </c>
      <c r="D43" s="41">
        <f t="shared" si="41"/>
        <v>16096.060000000001</v>
      </c>
      <c r="E43" s="41">
        <f t="shared" si="41"/>
        <v>13509.52</v>
      </c>
      <c r="F43" s="41">
        <f t="shared" si="41"/>
        <v>12947.52</v>
      </c>
      <c r="G43" s="41">
        <f t="shared" si="41"/>
        <v>12987.05</v>
      </c>
      <c r="H43" s="41">
        <f t="shared" si="41"/>
        <v>1021.9299999999998</v>
      </c>
      <c r="I43" s="41">
        <f t="shared" si="6"/>
        <v>108.18356464297756</v>
      </c>
      <c r="J43" s="41">
        <f t="shared" si="7"/>
        <v>-2586.5400000000009</v>
      </c>
      <c r="K43" s="41">
        <f t="shared" si="8"/>
        <v>83.930601650341757</v>
      </c>
    </row>
    <row r="44" spans="1:11" ht="15.6">
      <c r="A44" s="35">
        <v>1101</v>
      </c>
      <c r="B44" s="1" t="s">
        <v>36</v>
      </c>
      <c r="C44" s="28">
        <v>4354.8</v>
      </c>
      <c r="D44" s="16">
        <v>5127.87</v>
      </c>
      <c r="E44" s="18">
        <v>5578.82</v>
      </c>
      <c r="F44" s="18">
        <v>5601.04</v>
      </c>
      <c r="G44" s="18">
        <v>5624.15</v>
      </c>
      <c r="H44" s="18">
        <f t="shared" si="39"/>
        <v>1224.0199999999995</v>
      </c>
      <c r="I44" s="18">
        <f t="shared" si="6"/>
        <v>128.10737576926607</v>
      </c>
      <c r="J44" s="18">
        <f t="shared" si="7"/>
        <v>450.94999999999982</v>
      </c>
      <c r="K44" s="18">
        <f t="shared" si="8"/>
        <v>108.79409969441502</v>
      </c>
    </row>
    <row r="45" spans="1:11" ht="15.6">
      <c r="A45" s="35">
        <v>1102</v>
      </c>
      <c r="B45" s="1" t="s">
        <v>37</v>
      </c>
      <c r="C45" s="28">
        <v>2299.4699999999998</v>
      </c>
      <c r="D45" s="16">
        <v>5021.42</v>
      </c>
      <c r="E45" s="18">
        <v>1033</v>
      </c>
      <c r="F45" s="18">
        <v>733</v>
      </c>
      <c r="G45" s="18">
        <v>733</v>
      </c>
      <c r="H45" s="18">
        <f t="shared" ref="H45" si="42">E45-C45</f>
        <v>-1266.4699999999998</v>
      </c>
      <c r="I45" s="18">
        <f t="shared" si="6"/>
        <v>44.923395391111868</v>
      </c>
      <c r="J45" s="18">
        <f t="shared" si="7"/>
        <v>-3988.42</v>
      </c>
      <c r="K45" s="18">
        <f t="shared" si="8"/>
        <v>20.571870108455375</v>
      </c>
    </row>
    <row r="46" spans="1:11" ht="31.8" thickBot="1">
      <c r="A46" s="35">
        <v>1105</v>
      </c>
      <c r="B46" s="1" t="s">
        <v>38</v>
      </c>
      <c r="C46" s="27">
        <v>5833.32</v>
      </c>
      <c r="D46" s="17">
        <v>5946.77</v>
      </c>
      <c r="E46" s="18">
        <v>6897.7</v>
      </c>
      <c r="F46" s="18">
        <v>6613.48</v>
      </c>
      <c r="G46" s="18">
        <v>6629.9</v>
      </c>
      <c r="H46" s="18">
        <f t="shared" ref="H46" si="43">E46-C46</f>
        <v>1064.3800000000001</v>
      </c>
      <c r="I46" s="18"/>
      <c r="J46" s="18">
        <f t="shared" ref="J46" si="44">E46-D46</f>
        <v>950.92999999999938</v>
      </c>
      <c r="K46" s="18">
        <f t="shared" ref="K46" si="45">E46/D46*100</f>
        <v>115.99069747106412</v>
      </c>
    </row>
    <row r="47" spans="1:11" ht="15.6">
      <c r="A47" s="36"/>
      <c r="B47" s="37" t="s">
        <v>39</v>
      </c>
      <c r="C47" s="29">
        <f>C5+C14+C16+C20+C25+C29+C35+C39+C43</f>
        <v>2416112.2399999998</v>
      </c>
      <c r="D47" s="30">
        <f>D5+D14+D16+D20+D25+D29+D35+D39+D43+D27</f>
        <v>2794697.6100000003</v>
      </c>
      <c r="E47" s="30">
        <f>E5+E14+E16+E20+E25+E29+E35+E39+E43+E27</f>
        <v>2125898.77</v>
      </c>
      <c r="F47" s="29">
        <f>F5+F14+F16+F20+F25+F29+F35+F39+F43</f>
        <v>1831026.85</v>
      </c>
      <c r="G47" s="29">
        <f>G5+G14+G16+G20+G25+G29+G35+G39+G43</f>
        <v>1732886.02</v>
      </c>
      <c r="H47" s="29">
        <f>E47-C47</f>
        <v>-290213.46999999974</v>
      </c>
      <c r="I47" s="29">
        <f t="shared" ref="I47" si="46">E47/C47*100</f>
        <v>87.988411084743319</v>
      </c>
      <c r="J47" s="29">
        <f t="shared" ref="J47" si="47">E47-D47</f>
        <v>-668798.84000000032</v>
      </c>
      <c r="K47" s="29">
        <f t="shared" ref="K47" si="48">E47/D47*100</f>
        <v>76.069008768358287</v>
      </c>
    </row>
    <row r="48" spans="1:11" ht="15.6">
      <c r="A48" s="36"/>
      <c r="B48" s="1" t="s">
        <v>41</v>
      </c>
      <c r="C48" s="24"/>
      <c r="D48" s="24"/>
      <c r="E48" s="18"/>
      <c r="F48" s="18">
        <v>21806.02</v>
      </c>
      <c r="G48" s="18">
        <v>45542.18</v>
      </c>
      <c r="H48" s="32"/>
      <c r="I48" s="32"/>
      <c r="J48" s="32"/>
      <c r="K48" s="32"/>
    </row>
    <row r="49" spans="1:11" ht="15.6">
      <c r="A49" s="36"/>
      <c r="B49" s="37" t="s">
        <v>42</v>
      </c>
      <c r="C49" s="29">
        <f>C47+C48</f>
        <v>2416112.2399999998</v>
      </c>
      <c r="D49" s="30">
        <f t="shared" ref="D49:J49" si="49">D47+D48</f>
        <v>2794697.6100000003</v>
      </c>
      <c r="E49" s="29">
        <f t="shared" si="49"/>
        <v>2125898.77</v>
      </c>
      <c r="F49" s="29">
        <f t="shared" si="49"/>
        <v>1852832.87</v>
      </c>
      <c r="G49" s="29">
        <f t="shared" si="49"/>
        <v>1778428.2</v>
      </c>
      <c r="H49" s="29">
        <f t="shared" si="49"/>
        <v>-290213.46999999974</v>
      </c>
      <c r="I49" s="29">
        <f>E49/C49*100</f>
        <v>87.988411084743319</v>
      </c>
      <c r="J49" s="29">
        <f t="shared" si="49"/>
        <v>-668798.84000000032</v>
      </c>
      <c r="K49" s="29">
        <f>E49/D49*100</f>
        <v>76.069008768358287</v>
      </c>
    </row>
    <row r="51" spans="1:11" ht="48.75" customHeight="1">
      <c r="A51" s="42" t="s">
        <v>46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</row>
  </sheetData>
  <autoFilter ref="A4:XFA49">
    <filterColumn colId="11"/>
  </autoFilter>
  <mergeCells count="11">
    <mergeCell ref="A51:K51"/>
    <mergeCell ref="A3:A4"/>
    <mergeCell ref="B1:K1"/>
    <mergeCell ref="H3:I3"/>
    <mergeCell ref="J3:K3"/>
    <mergeCell ref="B3:B4"/>
    <mergeCell ref="C3:C4"/>
    <mergeCell ref="D3:D4"/>
    <mergeCell ref="E3:E4"/>
    <mergeCell ref="F3:F4"/>
    <mergeCell ref="G3:G4"/>
  </mergeCells>
  <pageMargins left="0.15748031496062992" right="0.15748031496062992" top="0.23622047244094491" bottom="0.15748031496062992" header="0.31496062992125984" footer="0.15748031496062992"/>
  <pageSetup paperSize="9" scale="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Пользователь Windows</cp:lastModifiedBy>
  <cp:lastPrinted>2021-10-29T07:54:59Z</cp:lastPrinted>
  <dcterms:created xsi:type="dcterms:W3CDTF">2017-10-26T07:18:39Z</dcterms:created>
  <dcterms:modified xsi:type="dcterms:W3CDTF">2023-02-02T08:37:35Z</dcterms:modified>
</cp:coreProperties>
</file>